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445" activeTab="0"/>
  </bookViews>
  <sheets>
    <sheet name="Intorduction" sheetId="1" r:id="rId1"/>
    <sheet name="Differential RPM" sheetId="2" r:id="rId2"/>
    <sheet name="Pinion RPM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<sst xmlns="http://schemas.openxmlformats.org/spreadsheetml/2006/main" count="147" uniqueCount="70">
  <si>
    <t>Shaded colums are calculations the spread sheet makes</t>
  </si>
  <si>
    <t xml:space="preserve"> </t>
  </si>
  <si>
    <t>#/TDS</t>
  </si>
  <si>
    <t>GPM</t>
  </si>
  <si>
    <t>%</t>
  </si>
  <si>
    <t>%TS</t>
  </si>
  <si>
    <t>%SS</t>
  </si>
  <si>
    <t>Active</t>
  </si>
  <si>
    <t>tons/hr</t>
  </si>
  <si>
    <t>Tons/hr</t>
  </si>
  <si>
    <t>Dose</t>
  </si>
  <si>
    <t>Rate</t>
  </si>
  <si>
    <t>Conc.</t>
  </si>
  <si>
    <t>Cake</t>
  </si>
  <si>
    <t xml:space="preserve">Cake </t>
  </si>
  <si>
    <t>Conc</t>
  </si>
  <si>
    <t>Rpm</t>
  </si>
  <si>
    <t>No.</t>
  </si>
  <si>
    <t>REC.</t>
  </si>
  <si>
    <t>Poly</t>
  </si>
  <si>
    <t>Dry</t>
  </si>
  <si>
    <t>Wet</t>
  </si>
  <si>
    <t>Load</t>
  </si>
  <si>
    <t>Eff.</t>
  </si>
  <si>
    <t>Feed</t>
  </si>
  <si>
    <t>Bowl</t>
  </si>
  <si>
    <t>Pond</t>
  </si>
  <si>
    <t>Run</t>
  </si>
  <si>
    <t>Date</t>
  </si>
  <si>
    <t>3' ahead of feed tube</t>
  </si>
  <si>
    <t>Poly addition point</t>
  </si>
  <si>
    <t>93-SludgeChucker-147</t>
  </si>
  <si>
    <t>SERIAL NO:</t>
  </si>
  <si>
    <t>Flockinggood #2</t>
  </si>
  <si>
    <t xml:space="preserve">Polymer </t>
  </si>
  <si>
    <r>
      <t xml:space="preserve">Centrifuges </t>
    </r>
    <r>
      <rPr>
        <b/>
        <i/>
        <sz val="10"/>
        <rFont val="Arial"/>
        <family val="2"/>
      </rPr>
      <t>R</t>
    </r>
    <r>
      <rPr>
        <b/>
        <sz val="10"/>
        <rFont val="Arial"/>
        <family val="2"/>
      </rPr>
      <t>/US 44/40</t>
    </r>
  </si>
  <si>
    <t xml:space="preserve">Centrifuge </t>
  </si>
  <si>
    <t>Anaerobically Digested</t>
  </si>
  <si>
    <t>Sludge</t>
  </si>
  <si>
    <t>Marion Haste WWTP, NV</t>
  </si>
  <si>
    <t>Plant Name</t>
  </si>
  <si>
    <t>Centrifuge Data Sheet      (If your PLC displays the differential RPM)</t>
  </si>
  <si>
    <t>Peter@TheCentrifugeGuys.com</t>
  </si>
  <si>
    <t>Peter L LaMontagne PE</t>
  </si>
  <si>
    <t>calculates the cost to dewater a ton of solids for each run.  Call me for details.</t>
  </si>
  <si>
    <t>Peter LaMontagne PE</t>
  </si>
  <si>
    <t>215 348 7879</t>
  </si>
  <si>
    <t>190 N Tamenend Ave</t>
  </si>
  <si>
    <t>New Britain, PA 18901   USA</t>
  </si>
  <si>
    <t xml:space="preserve">In this spread sheet, the % load is the torque on the conveyor.  Units can be, bar,  </t>
  </si>
  <si>
    <t>or</t>
  </si>
  <si>
    <t>Relative</t>
  </si>
  <si>
    <t>Differential</t>
  </si>
  <si>
    <t>Centrifuge Data Sheet      (If your PLC only displays the Pinion RPM)</t>
  </si>
  <si>
    <t>Marion Haste WWTP, Reno, NV</t>
  </si>
  <si>
    <t>Bowl RPM</t>
  </si>
  <si>
    <t xml:space="preserve">Gear Box Ratio </t>
  </si>
  <si>
    <t>Pinion</t>
  </si>
  <si>
    <t>RPM</t>
  </si>
  <si>
    <r>
      <t>Centrifuges R/Us</t>
    </r>
    <r>
      <rPr>
        <b/>
        <sz val="10"/>
        <rFont val="Arial"/>
        <family val="2"/>
      </rPr>
      <t xml:space="preserve"> 44/40</t>
    </r>
  </si>
  <si>
    <t xml:space="preserve">There are two active spreadsheets here, one is for centrifuges whose controls  display the   </t>
  </si>
  <si>
    <r>
      <t xml:space="preserve">The differential RPM ( also called the </t>
    </r>
    <r>
      <rPr>
        <b/>
        <u val="single"/>
        <sz val="10"/>
        <rFont val="Arial"/>
        <family val="2"/>
      </rPr>
      <t>relative</t>
    </r>
    <r>
      <rPr>
        <b/>
        <sz val="10"/>
        <rFont val="Arial"/>
        <family val="2"/>
      </rPr>
      <t xml:space="preserve"> speed between the bowl and the conveyor),</t>
    </r>
  </si>
  <si>
    <t>speed to the gear box.</t>
  </si>
  <si>
    <t xml:space="preserve">the other is for centrifuges where the pinion speed is indicated.  The pinion speed is the input. </t>
  </si>
  <si>
    <t>Enter you run data, and the spreadsheet will automatically calculate the polymer dose, the</t>
  </si>
  <si>
    <t>wet and dry tons, and the overall capture.</t>
  </si>
  <si>
    <t>excitation, load, and amps.   I prefer to express the load as % of allowed as otherwise the</t>
  </si>
  <si>
    <t>operator must recall the makimum allowed torque, in order to appreciate how hig the torque level is.</t>
  </si>
  <si>
    <t xml:space="preserve">These are the basic centrifuge process data sheets.  I also have a spreadsheet that automatically </t>
  </si>
  <si>
    <t xml:space="preserve">Centrifuge Data Sheet    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</si>
</sst>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/d;@"/>
    <numFmt numFmtId="166" formatCode="&quot;$&quot;#,##0.00"/>
  </numFmts>
  <fonts count="13">
    <font>
      <sz val="10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1"/>
      <color indexed="10"/>
      <name val="Arial"/>
      <family val="0"/>
    </font>
    <font>
      <b/>
      <sz val="11"/>
      <color indexed="10"/>
      <name val="Copperplate Gothic Light"/>
      <family val="2"/>
    </font>
    <font>
      <b/>
      <u val="single"/>
      <sz val="11"/>
      <color indexed="10"/>
      <name val="Copperplate Gothic Light"/>
      <family val="2"/>
    </font>
    <font>
      <sz val="10"/>
      <color indexed="10"/>
      <name val="Arial"/>
      <family val="0"/>
    </font>
    <font>
      <b/>
      <u val="single"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64" fontId="0" fillId="0" borderId="0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2" borderId="4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4" fontId="0" fillId="0" borderId="5" xfId="0" applyNumberFormat="1" applyBorder="1" applyAlignment="1">
      <alignment/>
    </xf>
    <xf numFmtId="164" fontId="0" fillId="2" borderId="6" xfId="0" applyNumberFormat="1" applyFill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65" fontId="0" fillId="0" borderId="8" xfId="0" applyNumberForma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0" xfId="0" applyFill="1" applyBorder="1" applyAlignment="1">
      <alignment/>
    </xf>
    <xf numFmtId="166" fontId="1" fillId="4" borderId="0" xfId="0" applyNumberFormat="1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4" borderId="5" xfId="0" applyFill="1" applyBorder="1" applyAlignment="1">
      <alignment/>
    </xf>
    <xf numFmtId="0" fontId="0" fillId="4" borderId="4" xfId="0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3" fillId="4" borderId="7" xfId="0" applyFont="1" applyFill="1" applyBorder="1" applyAlignment="1">
      <alignment/>
    </xf>
    <xf numFmtId="0" fontId="0" fillId="4" borderId="8" xfId="0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 horizontal="center"/>
    </xf>
    <xf numFmtId="0" fontId="1" fillId="0" borderId="0" xfId="0" applyFont="1" applyAlignment="1">
      <alignment/>
    </xf>
    <xf numFmtId="0" fontId="8" fillId="5" borderId="8" xfId="0" applyFont="1" applyFill="1" applyBorder="1" applyAlignment="1">
      <alignment/>
    </xf>
    <xf numFmtId="0" fontId="8" fillId="5" borderId="7" xfId="0" applyFont="1" applyFill="1" applyBorder="1" applyAlignment="1">
      <alignment/>
    </xf>
    <xf numFmtId="0" fontId="8" fillId="5" borderId="6" xfId="0" applyFont="1" applyFill="1" applyBorder="1" applyAlignment="1">
      <alignment/>
    </xf>
    <xf numFmtId="0" fontId="8" fillId="5" borderId="5" xfId="0" applyFont="1" applyFill="1" applyBorder="1" applyAlignment="1">
      <alignment/>
    </xf>
    <xf numFmtId="0" fontId="9" fillId="5" borderId="0" xfId="0" applyFont="1" applyFill="1" applyBorder="1" applyAlignment="1">
      <alignment/>
    </xf>
    <xf numFmtId="0" fontId="9" fillId="5" borderId="0" xfId="0" applyFont="1" applyFill="1" applyBorder="1" applyAlignment="1">
      <alignment horizontal="center"/>
    </xf>
    <xf numFmtId="0" fontId="8" fillId="5" borderId="0" xfId="0" applyFont="1" applyFill="1" applyBorder="1" applyAlignment="1">
      <alignment/>
    </xf>
    <xf numFmtId="0" fontId="8" fillId="5" borderId="4" xfId="0" applyFont="1" applyFill="1" applyBorder="1" applyAlignment="1">
      <alignment/>
    </xf>
    <xf numFmtId="0" fontId="10" fillId="5" borderId="0" xfId="19" applyFont="1" applyFill="1" applyBorder="1" applyAlignment="1">
      <alignment horizontal="center"/>
    </xf>
    <xf numFmtId="0" fontId="8" fillId="5" borderId="3" xfId="0" applyFont="1" applyFill="1" applyBorder="1" applyAlignment="1">
      <alignment/>
    </xf>
    <xf numFmtId="0" fontId="8" fillId="5" borderId="2" xfId="0" applyFont="1" applyFill="1" applyBorder="1" applyAlignment="1">
      <alignment/>
    </xf>
    <xf numFmtId="0" fontId="8" fillId="5" borderId="1" xfId="0" applyFont="1" applyFill="1" applyBorder="1" applyAlignment="1">
      <alignment/>
    </xf>
    <xf numFmtId="0" fontId="7" fillId="6" borderId="8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6" fillId="6" borderId="5" xfId="19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5" fillId="6" borderId="3" xfId="0" applyFont="1" applyFill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0" xfId="0" applyAlignment="1">
      <alignment/>
    </xf>
    <xf numFmtId="0" fontId="0" fillId="0" borderId="5" xfId="0" applyBorder="1" applyAlignment="1">
      <alignment/>
    </xf>
    <xf numFmtId="166" fontId="1" fillId="4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1" fillId="6" borderId="9" xfId="0" applyFont="1" applyFill="1" applyBorder="1" applyAlignment="1">
      <alignment/>
    </xf>
    <xf numFmtId="0" fontId="11" fillId="6" borderId="10" xfId="0" applyFont="1" applyFill="1" applyBorder="1" applyAlignment="1">
      <alignment/>
    </xf>
    <xf numFmtId="0" fontId="11" fillId="6" borderId="11" xfId="0" applyFont="1" applyFill="1" applyBorder="1" applyAlignment="1">
      <alignment/>
    </xf>
    <xf numFmtId="0" fontId="1" fillId="4" borderId="2" xfId="0" applyFont="1" applyFill="1" applyBorder="1" applyAlignment="1">
      <alignment/>
    </xf>
    <xf numFmtId="0" fontId="2" fillId="4" borderId="0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ter@TheCentrifugeGuys.com" TargetMode="External" /><Relationship Id="rId2" Type="http://schemas.openxmlformats.org/officeDocument/2006/relationships/hyperlink" Target="mailto:Peter@TheCentrifugeGuys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eter@TheCentrifugeGuys.co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eter@TheCentrifugeGuys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showGridLines="0" tabSelected="1" workbookViewId="0" topLeftCell="A1">
      <selection activeCell="A3" sqref="A3:Q3"/>
    </sheetView>
  </sheetViews>
  <sheetFormatPr defaultColWidth="9.140625" defaultRowHeight="12.75"/>
  <cols>
    <col min="14" max="14" width="6.00390625" style="0" customWidth="1"/>
    <col min="15" max="17" width="9.140625" style="0" hidden="1" customWidth="1"/>
  </cols>
  <sheetData>
    <row r="1" spans="1:17" ht="18">
      <c r="A1" s="70" t="s">
        <v>43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2"/>
    </row>
    <row r="2" spans="1:17" ht="12.75">
      <c r="A2" s="73" t="s">
        <v>42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5"/>
    </row>
    <row r="3" spans="1:17" ht="20.25">
      <c r="A3" s="76" t="s">
        <v>69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8"/>
    </row>
    <row r="5" spans="2:9" ht="12.75">
      <c r="B5" s="57"/>
      <c r="C5" s="57" t="s">
        <v>60</v>
      </c>
      <c r="D5" s="57"/>
      <c r="E5" s="57"/>
      <c r="F5" s="57"/>
      <c r="G5" s="57"/>
      <c r="H5" s="57"/>
      <c r="I5" s="57"/>
    </row>
    <row r="6" spans="2:9" ht="12.75">
      <c r="B6" s="57"/>
      <c r="C6" s="57" t="s">
        <v>61</v>
      </c>
      <c r="D6" s="57"/>
      <c r="E6" s="57"/>
      <c r="F6" s="57"/>
      <c r="G6" s="57"/>
      <c r="H6" s="57"/>
      <c r="I6" s="57"/>
    </row>
    <row r="7" spans="2:9" ht="12.75">
      <c r="B7" s="57"/>
      <c r="C7" s="57" t="s">
        <v>63</v>
      </c>
      <c r="D7" s="57"/>
      <c r="E7" s="57"/>
      <c r="F7" s="57"/>
      <c r="G7" s="57"/>
      <c r="H7" s="57"/>
      <c r="I7" s="57"/>
    </row>
    <row r="8" spans="2:9" ht="12.75">
      <c r="B8" s="57"/>
      <c r="C8" s="57" t="s">
        <v>62</v>
      </c>
      <c r="D8" s="57"/>
      <c r="E8" s="57"/>
      <c r="F8" s="57"/>
      <c r="G8" s="57"/>
      <c r="H8" s="57"/>
      <c r="I8" s="57"/>
    </row>
    <row r="9" spans="2:9" ht="12.75">
      <c r="B9" s="57"/>
      <c r="C9" s="57" t="s">
        <v>64</v>
      </c>
      <c r="D9" s="57"/>
      <c r="E9" s="57"/>
      <c r="F9" s="57"/>
      <c r="G9" s="57"/>
      <c r="H9" s="57"/>
      <c r="I9" s="57"/>
    </row>
    <row r="10" spans="2:9" ht="12.75">
      <c r="B10" s="57"/>
      <c r="C10" s="57" t="s">
        <v>65</v>
      </c>
      <c r="D10" s="57"/>
      <c r="E10" s="57"/>
      <c r="F10" s="57"/>
      <c r="G10" s="57"/>
      <c r="H10" s="57"/>
      <c r="I10" s="57"/>
    </row>
    <row r="11" spans="2:9" ht="12.75">
      <c r="B11" s="57"/>
      <c r="C11" s="57"/>
      <c r="D11" s="57"/>
      <c r="E11" s="57"/>
      <c r="F11" s="57"/>
      <c r="G11" s="57"/>
      <c r="H11" s="57"/>
      <c r="I11" s="57"/>
    </row>
    <row r="12" spans="2:9" ht="12.75">
      <c r="B12" s="57"/>
      <c r="C12" s="57" t="s">
        <v>49</v>
      </c>
      <c r="D12" s="57"/>
      <c r="E12" s="57"/>
      <c r="F12" s="57"/>
      <c r="G12" s="57"/>
      <c r="H12" s="57"/>
      <c r="I12" s="57"/>
    </row>
    <row r="13" spans="2:9" ht="12.75">
      <c r="B13" s="57"/>
      <c r="C13" s="57" t="s">
        <v>66</v>
      </c>
      <c r="D13" s="57"/>
      <c r="E13" s="57"/>
      <c r="F13" s="57"/>
      <c r="G13" s="57"/>
      <c r="H13" s="57"/>
      <c r="I13" s="57"/>
    </row>
    <row r="14" spans="2:9" ht="12.75">
      <c r="B14" s="57"/>
      <c r="C14" s="57" t="s">
        <v>67</v>
      </c>
      <c r="D14" s="57"/>
      <c r="E14" s="57"/>
      <c r="F14" s="57"/>
      <c r="G14" s="57"/>
      <c r="H14" s="57"/>
      <c r="I14" s="57"/>
    </row>
    <row r="16" spans="2:9" ht="12.75">
      <c r="B16" s="57"/>
      <c r="C16" s="57" t="s">
        <v>68</v>
      </c>
      <c r="E16" s="57"/>
      <c r="F16" s="57"/>
      <c r="G16" s="57"/>
      <c r="H16" s="57"/>
      <c r="I16" s="57"/>
    </row>
    <row r="17" spans="2:9" ht="12.75">
      <c r="B17" s="57"/>
      <c r="C17" s="57" t="s">
        <v>44</v>
      </c>
      <c r="D17" s="57"/>
      <c r="E17" s="57"/>
      <c r="F17" s="57"/>
      <c r="G17" s="57"/>
      <c r="H17" s="57"/>
      <c r="I17" s="57"/>
    </row>
    <row r="18" spans="2:9" ht="12.75">
      <c r="B18" s="57"/>
      <c r="C18" s="57"/>
      <c r="D18" s="57"/>
      <c r="E18" s="57"/>
      <c r="F18" s="57"/>
      <c r="G18" s="57"/>
      <c r="H18" s="57"/>
      <c r="I18" s="57"/>
    </row>
    <row r="19" spans="2:9" ht="12.75">
      <c r="B19" s="57"/>
      <c r="C19" s="57"/>
      <c r="D19" s="57"/>
      <c r="E19" s="57"/>
      <c r="F19" s="57"/>
      <c r="G19" s="57"/>
      <c r="H19" s="57"/>
      <c r="I19" s="57"/>
    </row>
    <row r="20" spans="5:9" ht="14.25">
      <c r="E20" s="58"/>
      <c r="F20" s="59"/>
      <c r="G20" s="59"/>
      <c r="H20" s="59"/>
      <c r="I20" s="60"/>
    </row>
    <row r="21" spans="5:9" ht="14.25">
      <c r="E21" s="61"/>
      <c r="F21" s="62"/>
      <c r="G21" s="63" t="s">
        <v>45</v>
      </c>
      <c r="H21" s="64"/>
      <c r="I21" s="65"/>
    </row>
    <row r="22" spans="5:9" ht="14.25">
      <c r="E22" s="61"/>
      <c r="F22" s="62"/>
      <c r="G22" s="63" t="s">
        <v>47</v>
      </c>
      <c r="H22" s="64"/>
      <c r="I22" s="65"/>
    </row>
    <row r="23" spans="5:9" ht="14.25">
      <c r="E23" s="61"/>
      <c r="F23" s="62"/>
      <c r="G23" s="63" t="s">
        <v>48</v>
      </c>
      <c r="H23" s="64"/>
      <c r="I23" s="65"/>
    </row>
    <row r="24" spans="5:9" ht="14.25">
      <c r="E24" s="61"/>
      <c r="F24" s="62"/>
      <c r="G24" s="63"/>
      <c r="H24" s="64"/>
      <c r="I24" s="65"/>
    </row>
    <row r="25" spans="5:9" ht="14.25">
      <c r="E25" s="61"/>
      <c r="F25" s="62"/>
      <c r="G25" s="66" t="s">
        <v>42</v>
      </c>
      <c r="H25" s="64"/>
      <c r="I25" s="65"/>
    </row>
    <row r="26" spans="5:9" ht="14.25">
      <c r="E26" s="61"/>
      <c r="F26" s="62"/>
      <c r="G26" s="63" t="s">
        <v>46</v>
      </c>
      <c r="H26" s="64"/>
      <c r="I26" s="65"/>
    </row>
    <row r="27" spans="5:9" ht="14.25">
      <c r="E27" s="67"/>
      <c r="F27" s="68"/>
      <c r="G27" s="68"/>
      <c r="H27" s="68"/>
      <c r="I27" s="69"/>
    </row>
  </sheetData>
  <mergeCells count="3">
    <mergeCell ref="A1:Q1"/>
    <mergeCell ref="A2:Q2"/>
    <mergeCell ref="A3:Q3"/>
  </mergeCells>
  <hyperlinks>
    <hyperlink ref="A2" r:id="rId1" display="Peter@TheCentrifugeGuys.com"/>
    <hyperlink ref="G25" r:id="rId2" display="Peter@TheCentrifugeGuys.com"/>
  </hyperlinks>
  <printOptions/>
  <pageMargins left="0.75" right="0.75" top="1" bottom="1" header="0.5" footer="0.5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7"/>
  <sheetViews>
    <sheetView showGridLines="0" workbookViewId="0" topLeftCell="A1">
      <selection activeCell="R1" sqref="R1:R22"/>
    </sheetView>
  </sheetViews>
  <sheetFormatPr defaultColWidth="9.140625" defaultRowHeight="12.75"/>
  <cols>
    <col min="1" max="1" width="4.7109375" style="0" customWidth="1"/>
    <col min="2" max="2" width="5.421875" style="0" customWidth="1"/>
    <col min="3" max="3" width="6.140625" style="0" customWidth="1"/>
    <col min="5" max="5" width="0.42578125" style="0" customWidth="1"/>
    <col min="6" max="6" width="11.140625" style="0" customWidth="1"/>
    <col min="7" max="7" width="6.421875" style="0" customWidth="1"/>
    <col min="8" max="8" width="7.140625" style="0" customWidth="1"/>
    <col min="9" max="10" width="7.00390625" style="0" customWidth="1"/>
    <col min="11" max="11" width="6.421875" style="0" customWidth="1"/>
    <col min="12" max="12" width="7.57421875" style="0" customWidth="1"/>
    <col min="13" max="13" width="8.7109375" style="0" customWidth="1"/>
    <col min="14" max="14" width="6.7109375" style="0" customWidth="1"/>
    <col min="15" max="15" width="7.140625" style="0" customWidth="1"/>
    <col min="16" max="16" width="9.7109375" style="0" customWidth="1"/>
    <col min="17" max="20" width="6.421875" style="0" customWidth="1"/>
    <col min="21" max="22" width="9.140625" style="0" hidden="1" customWidth="1"/>
  </cols>
  <sheetData>
    <row r="1" spans="1:25" ht="18">
      <c r="A1" s="70" t="s">
        <v>43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2"/>
      <c r="R1" s="80"/>
      <c r="S1" s="79"/>
      <c r="T1" s="79"/>
      <c r="U1" s="20"/>
      <c r="V1" s="56"/>
      <c r="W1" s="74"/>
      <c r="X1" s="79"/>
      <c r="Y1" s="79"/>
    </row>
    <row r="2" spans="1:25" ht="12.75">
      <c r="A2" s="73" t="s">
        <v>42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5"/>
      <c r="R2" s="80"/>
      <c r="S2" s="79"/>
      <c r="T2" s="79"/>
      <c r="U2" s="1"/>
      <c r="V2" s="55"/>
      <c r="W2" s="79"/>
      <c r="X2" s="79"/>
      <c r="Y2" s="79"/>
    </row>
    <row r="3" spans="1:25" ht="20.25">
      <c r="A3" s="76" t="s">
        <v>41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8"/>
      <c r="R3" s="80"/>
      <c r="S3" s="79"/>
      <c r="T3" s="79"/>
      <c r="U3" s="54"/>
      <c r="V3" s="53"/>
      <c r="W3" s="79"/>
      <c r="X3" s="79"/>
      <c r="Y3" s="79"/>
    </row>
    <row r="4" spans="1:25" ht="15.75">
      <c r="A4" s="52"/>
      <c r="B4" s="51"/>
      <c r="C4" s="51"/>
      <c r="D4" s="50"/>
      <c r="E4" s="51"/>
      <c r="F4" s="51"/>
      <c r="G4" s="51"/>
      <c r="H4" s="51"/>
      <c r="I4" s="50"/>
      <c r="J4" s="50"/>
      <c r="K4" s="51"/>
      <c r="L4" s="51"/>
      <c r="M4" s="51"/>
      <c r="N4" s="50"/>
      <c r="O4" s="50"/>
      <c r="P4" s="50"/>
      <c r="Q4" s="49"/>
      <c r="R4" s="80"/>
      <c r="S4" s="79"/>
      <c r="T4" s="79"/>
      <c r="U4" s="6"/>
      <c r="V4" s="5"/>
      <c r="W4" s="79"/>
      <c r="X4" s="79"/>
      <c r="Y4" s="79"/>
    </row>
    <row r="5" spans="1:25" ht="15.75">
      <c r="A5" s="46"/>
      <c r="B5" s="48" t="s">
        <v>40</v>
      </c>
      <c r="C5" s="48"/>
      <c r="D5" s="41"/>
      <c r="E5" s="48" t="s">
        <v>39</v>
      </c>
      <c r="F5" s="48"/>
      <c r="G5" s="48"/>
      <c r="H5" s="48"/>
      <c r="I5" s="41"/>
      <c r="J5" s="41"/>
      <c r="K5" s="48"/>
      <c r="L5" s="48"/>
      <c r="M5" s="48"/>
      <c r="N5" s="41"/>
      <c r="O5" s="41"/>
      <c r="P5" s="41"/>
      <c r="Q5" s="47"/>
      <c r="R5" s="80"/>
      <c r="S5" s="79"/>
      <c r="T5" s="79"/>
      <c r="U5" s="6"/>
      <c r="V5" s="5"/>
      <c r="W5" s="79"/>
      <c r="X5" s="79"/>
      <c r="Y5" s="79"/>
    </row>
    <row r="6" spans="1:25" ht="12.75">
      <c r="A6" s="46"/>
      <c r="B6" s="44" t="s">
        <v>38</v>
      </c>
      <c r="C6" s="44"/>
      <c r="D6" s="43"/>
      <c r="E6" s="44" t="s">
        <v>37</v>
      </c>
      <c r="F6" s="44"/>
      <c r="G6" s="44"/>
      <c r="H6" s="44"/>
      <c r="I6" s="43"/>
      <c r="J6" s="44"/>
      <c r="K6" s="44"/>
      <c r="L6" s="44"/>
      <c r="M6" s="43"/>
      <c r="N6" s="44"/>
      <c r="O6" s="45"/>
      <c r="P6" s="41"/>
      <c r="Q6" s="47"/>
      <c r="R6" s="80"/>
      <c r="S6" s="79"/>
      <c r="T6" s="79"/>
      <c r="U6" s="6"/>
      <c r="V6" s="5"/>
      <c r="W6" s="79"/>
      <c r="X6" s="79"/>
      <c r="Y6" s="79"/>
    </row>
    <row r="7" spans="1:25" ht="12.75">
      <c r="A7" s="46"/>
      <c r="B7" s="44" t="s">
        <v>36</v>
      </c>
      <c r="C7" s="44"/>
      <c r="D7" s="43"/>
      <c r="E7" s="44" t="s">
        <v>35</v>
      </c>
      <c r="F7" s="43"/>
      <c r="G7" s="43"/>
      <c r="H7" s="43"/>
      <c r="I7" s="43"/>
      <c r="J7" s="44"/>
      <c r="K7" s="44" t="s">
        <v>34</v>
      </c>
      <c r="L7" s="44"/>
      <c r="M7" s="44" t="s">
        <v>33</v>
      </c>
      <c r="N7" s="42"/>
      <c r="O7" s="43"/>
      <c r="P7" s="41"/>
      <c r="R7" s="80"/>
      <c r="S7" s="79"/>
      <c r="T7" s="79"/>
      <c r="U7" s="6"/>
      <c r="V7" s="5"/>
      <c r="W7" s="79"/>
      <c r="X7" s="79"/>
      <c r="Y7" s="79"/>
    </row>
    <row r="8" spans="1:25" ht="12.75">
      <c r="A8" s="46"/>
      <c r="B8" s="44" t="s">
        <v>32</v>
      </c>
      <c r="C8" s="44"/>
      <c r="D8" s="43"/>
      <c r="E8" s="44" t="s">
        <v>31</v>
      </c>
      <c r="F8" s="43"/>
      <c r="G8" s="43"/>
      <c r="H8" s="43"/>
      <c r="I8" s="43"/>
      <c r="J8" s="44"/>
      <c r="K8" s="44"/>
      <c r="L8" s="44"/>
      <c r="M8" s="43"/>
      <c r="N8" s="81"/>
      <c r="O8" s="82"/>
      <c r="Q8" s="41"/>
      <c r="R8" s="80"/>
      <c r="S8" s="79"/>
      <c r="T8" s="79"/>
      <c r="U8" s="6"/>
      <c r="V8" s="5"/>
      <c r="W8" s="79"/>
      <c r="X8" s="79"/>
      <c r="Y8" s="79"/>
    </row>
    <row r="9" spans="1:25" ht="12.75">
      <c r="A9" s="46"/>
      <c r="B9" s="44" t="s">
        <v>30</v>
      </c>
      <c r="C9" s="44"/>
      <c r="D9" s="44"/>
      <c r="E9" s="43"/>
      <c r="F9" s="44" t="s">
        <v>29</v>
      </c>
      <c r="G9" s="45"/>
      <c r="H9" s="43"/>
      <c r="I9" s="43"/>
      <c r="J9" s="44"/>
      <c r="K9" s="44"/>
      <c r="L9" s="44"/>
      <c r="M9" s="43"/>
      <c r="N9" s="81"/>
      <c r="O9" s="82"/>
      <c r="P9" s="41"/>
      <c r="R9" s="80"/>
      <c r="S9" s="79"/>
      <c r="T9" s="79"/>
      <c r="U9" s="6"/>
      <c r="V9" s="5"/>
      <c r="W9" s="79"/>
      <c r="X9" s="79"/>
      <c r="Y9" s="79"/>
    </row>
    <row r="10" spans="1:25" ht="12.75">
      <c r="A10" s="40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8"/>
      <c r="R10" s="80"/>
      <c r="S10" s="79"/>
      <c r="T10" s="79"/>
      <c r="U10" s="6"/>
      <c r="V10" s="5"/>
      <c r="W10" s="79"/>
      <c r="X10" s="79"/>
      <c r="Y10" s="79"/>
    </row>
    <row r="11" spans="1:27" ht="12.75">
      <c r="A11" s="37" t="s">
        <v>28</v>
      </c>
      <c r="B11" s="35" t="s">
        <v>27</v>
      </c>
      <c r="C11" s="35" t="s">
        <v>26</v>
      </c>
      <c r="D11" s="35" t="s">
        <v>25</v>
      </c>
      <c r="E11" s="35"/>
      <c r="F11" s="35" t="s">
        <v>52</v>
      </c>
      <c r="G11" s="35" t="s">
        <v>24</v>
      </c>
      <c r="H11" s="35" t="s">
        <v>24</v>
      </c>
      <c r="I11" s="35" t="s">
        <v>23</v>
      </c>
      <c r="J11" s="35" t="s">
        <v>13</v>
      </c>
      <c r="K11" s="36" t="s">
        <v>22</v>
      </c>
      <c r="L11" s="35" t="s">
        <v>21</v>
      </c>
      <c r="M11" s="35" t="s">
        <v>20</v>
      </c>
      <c r="N11" s="35" t="s">
        <v>19</v>
      </c>
      <c r="O11" s="35" t="s">
        <v>19</v>
      </c>
      <c r="P11" s="35" t="s">
        <v>19</v>
      </c>
      <c r="Q11" s="34" t="s">
        <v>18</v>
      </c>
      <c r="R11" s="80"/>
      <c r="S11" s="79"/>
      <c r="T11" s="79"/>
      <c r="U11" s="27"/>
      <c r="V11" s="26"/>
      <c r="W11" s="79"/>
      <c r="X11" s="79"/>
      <c r="Y11" s="79"/>
      <c r="Z11" s="25"/>
      <c r="AA11" s="25"/>
    </row>
    <row r="12" spans="1:27" ht="12.75">
      <c r="A12" s="33"/>
      <c r="B12" s="32" t="s">
        <v>17</v>
      </c>
      <c r="C12" s="32" t="s">
        <v>17</v>
      </c>
      <c r="D12" s="32" t="s">
        <v>16</v>
      </c>
      <c r="E12" s="32"/>
      <c r="F12" s="32" t="s">
        <v>50</v>
      </c>
      <c r="G12" s="32" t="s">
        <v>11</v>
      </c>
      <c r="H12" s="32" t="s">
        <v>12</v>
      </c>
      <c r="I12" s="32" t="s">
        <v>12</v>
      </c>
      <c r="J12" s="32" t="s">
        <v>15</v>
      </c>
      <c r="K12" s="32" t="s">
        <v>4</v>
      </c>
      <c r="L12" s="32" t="s">
        <v>14</v>
      </c>
      <c r="M12" s="32" t="s">
        <v>13</v>
      </c>
      <c r="N12" s="32" t="s">
        <v>12</v>
      </c>
      <c r="O12" s="32" t="s">
        <v>11</v>
      </c>
      <c r="P12" s="32" t="s">
        <v>10</v>
      </c>
      <c r="Q12" s="31" t="s">
        <v>4</v>
      </c>
      <c r="R12" s="80"/>
      <c r="S12" s="79"/>
      <c r="T12" s="79"/>
      <c r="U12" s="27"/>
      <c r="V12" s="26"/>
      <c r="W12" s="79"/>
      <c r="X12" s="79"/>
      <c r="Y12" s="79"/>
      <c r="Z12" s="25"/>
      <c r="AA12" s="25"/>
    </row>
    <row r="13" spans="1:27" ht="12.75">
      <c r="A13" s="33"/>
      <c r="B13" s="32"/>
      <c r="C13" s="32"/>
      <c r="D13" s="32"/>
      <c r="E13" s="32"/>
      <c r="F13" s="32" t="s">
        <v>51</v>
      </c>
      <c r="G13" s="32"/>
      <c r="H13" s="32"/>
      <c r="I13" s="32"/>
      <c r="J13" s="32"/>
      <c r="K13" s="32"/>
      <c r="L13" s="32" t="s">
        <v>9</v>
      </c>
      <c r="M13" s="32" t="s">
        <v>8</v>
      </c>
      <c r="N13" s="32" t="s">
        <v>7</v>
      </c>
      <c r="O13" s="32"/>
      <c r="P13" s="32"/>
      <c r="Q13" s="31"/>
      <c r="R13" s="80"/>
      <c r="S13" s="79"/>
      <c r="T13" s="79"/>
      <c r="U13" s="27"/>
      <c r="V13" s="26"/>
      <c r="W13" s="79"/>
      <c r="X13" s="79"/>
      <c r="Y13" s="79"/>
      <c r="Z13" s="25"/>
      <c r="AA13" s="25"/>
    </row>
    <row r="14" spans="1:27" ht="12.75">
      <c r="A14" s="30"/>
      <c r="B14" s="29"/>
      <c r="C14" s="29"/>
      <c r="D14" s="29"/>
      <c r="E14" s="29"/>
      <c r="F14" s="32" t="s">
        <v>16</v>
      </c>
      <c r="G14" s="29" t="s">
        <v>3</v>
      </c>
      <c r="H14" s="29" t="s">
        <v>6</v>
      </c>
      <c r="I14" s="29" t="s">
        <v>6</v>
      </c>
      <c r="J14" s="29" t="s">
        <v>5</v>
      </c>
      <c r="K14" s="29"/>
      <c r="L14" s="29"/>
      <c r="M14" s="29"/>
      <c r="N14" s="29" t="s">
        <v>4</v>
      </c>
      <c r="O14" s="29" t="s">
        <v>3</v>
      </c>
      <c r="P14" s="29" t="s">
        <v>2</v>
      </c>
      <c r="Q14" s="28"/>
      <c r="R14" s="80"/>
      <c r="S14" s="79"/>
      <c r="T14" s="79"/>
      <c r="U14" s="27"/>
      <c r="V14" s="26"/>
      <c r="W14" s="79"/>
      <c r="X14" s="79"/>
      <c r="Y14" s="79"/>
      <c r="Z14" s="25"/>
      <c r="AA14" s="25"/>
    </row>
    <row r="15" spans="1:25" ht="12.75">
      <c r="A15" s="24">
        <v>37518</v>
      </c>
      <c r="B15" s="20">
        <v>1</v>
      </c>
      <c r="C15" s="20">
        <v>7.7</v>
      </c>
      <c r="D15" s="20">
        <v>2800</v>
      </c>
      <c r="E15" s="16"/>
      <c r="F15" s="20">
        <v>3.3</v>
      </c>
      <c r="G15" s="20">
        <v>120</v>
      </c>
      <c r="H15" s="20">
        <v>2.4</v>
      </c>
      <c r="I15" s="23">
        <v>0.19</v>
      </c>
      <c r="J15" s="20">
        <v>21</v>
      </c>
      <c r="K15" s="20">
        <v>25</v>
      </c>
      <c r="L15" s="22">
        <f aca="true" t="shared" si="0" ref="L15:L22">+Q15*H15*G15*60*8.34/(J15*2000*100)</f>
        <v>3.188517059106199</v>
      </c>
      <c r="M15" s="21">
        <f aca="true" t="shared" si="1" ref="M15:M22">+L15*J15/100</f>
        <v>0.6695885824123018</v>
      </c>
      <c r="N15" s="20">
        <v>0.2</v>
      </c>
      <c r="O15" s="19">
        <v>10</v>
      </c>
      <c r="P15" s="11">
        <f aca="true" t="shared" si="2" ref="P15:P22">(15/G15)*(N15/H15)*2000</f>
        <v>20.833333333333336</v>
      </c>
      <c r="Q15" s="18">
        <f aca="true" t="shared" si="3" ref="Q15:Q22">+J15*(H15-I15)*100/((J15-I15)*H15)</f>
        <v>92.92407496395964</v>
      </c>
      <c r="R15" s="80"/>
      <c r="S15" s="79"/>
      <c r="T15" s="79"/>
      <c r="U15" s="6"/>
      <c r="V15" s="5"/>
      <c r="W15" s="79"/>
      <c r="X15" s="79"/>
      <c r="Y15" s="79"/>
    </row>
    <row r="16" spans="1:25" ht="12.75">
      <c r="A16" s="7"/>
      <c r="B16" s="13">
        <v>2</v>
      </c>
      <c r="C16" s="13">
        <v>7.7</v>
      </c>
      <c r="D16" s="13">
        <v>2800</v>
      </c>
      <c r="E16" s="16"/>
      <c r="F16" s="13">
        <v>2.9</v>
      </c>
      <c r="G16" s="13">
        <v>120</v>
      </c>
      <c r="H16" s="13">
        <v>2.4</v>
      </c>
      <c r="I16" s="15">
        <v>0.1</v>
      </c>
      <c r="J16" s="13">
        <v>21.5</v>
      </c>
      <c r="K16" s="13">
        <v>28</v>
      </c>
      <c r="L16" s="11">
        <f t="shared" si="0"/>
        <v>3.2268785046728974</v>
      </c>
      <c r="M16" s="14">
        <f t="shared" si="1"/>
        <v>0.6937788785046729</v>
      </c>
      <c r="N16" s="13">
        <v>0.2</v>
      </c>
      <c r="O16" s="12">
        <v>11</v>
      </c>
      <c r="P16" s="11">
        <f t="shared" si="2"/>
        <v>20.833333333333336</v>
      </c>
      <c r="Q16" s="10">
        <f t="shared" si="3"/>
        <v>96.28115264797509</v>
      </c>
      <c r="R16" s="80"/>
      <c r="S16" s="79"/>
      <c r="T16" s="79"/>
      <c r="U16" s="6"/>
      <c r="V16" s="5"/>
      <c r="W16" s="79"/>
      <c r="X16" s="79"/>
      <c r="Y16" s="79"/>
    </row>
    <row r="17" spans="1:25" ht="12.75">
      <c r="A17" s="7"/>
      <c r="B17" s="13">
        <v>3</v>
      </c>
      <c r="C17" s="13">
        <v>7.7</v>
      </c>
      <c r="D17" s="13">
        <v>2800</v>
      </c>
      <c r="E17" s="16"/>
      <c r="F17" s="13">
        <v>2.7</v>
      </c>
      <c r="G17" s="13">
        <v>120</v>
      </c>
      <c r="H17" s="13">
        <v>2.3</v>
      </c>
      <c r="I17" s="15">
        <v>0.07</v>
      </c>
      <c r="J17" s="13">
        <v>23.5</v>
      </c>
      <c r="K17" s="13">
        <v>35</v>
      </c>
      <c r="L17" s="11">
        <f t="shared" si="0"/>
        <v>2.85759795134443</v>
      </c>
      <c r="M17" s="14">
        <f t="shared" si="1"/>
        <v>0.6715355185659411</v>
      </c>
      <c r="N17" s="13">
        <v>0.2</v>
      </c>
      <c r="O17" s="12">
        <v>13.5</v>
      </c>
      <c r="P17" s="11">
        <f t="shared" si="2"/>
        <v>21.739130434782613</v>
      </c>
      <c r="Q17" s="10">
        <f t="shared" si="3"/>
        <v>97.24619124496651</v>
      </c>
      <c r="R17" s="80"/>
      <c r="S17" s="79"/>
      <c r="T17" s="79"/>
      <c r="U17" s="6"/>
      <c r="V17" s="5"/>
      <c r="W17" s="79"/>
      <c r="X17" s="79"/>
      <c r="Y17" s="79"/>
    </row>
    <row r="18" spans="1:25" ht="12.75">
      <c r="A18" s="17" t="s">
        <v>1</v>
      </c>
      <c r="B18" s="13">
        <v>4</v>
      </c>
      <c r="C18" s="13">
        <v>7.7</v>
      </c>
      <c r="D18" s="13">
        <v>2800</v>
      </c>
      <c r="E18" s="16"/>
      <c r="F18" s="13">
        <v>2.5</v>
      </c>
      <c r="G18" s="13">
        <v>120</v>
      </c>
      <c r="H18" s="13">
        <v>2.35</v>
      </c>
      <c r="I18" s="15">
        <v>0.14</v>
      </c>
      <c r="J18" s="13">
        <v>24.5</v>
      </c>
      <c r="K18" s="13">
        <v>39</v>
      </c>
      <c r="L18" s="11">
        <f t="shared" si="0"/>
        <v>2.7238522167487687</v>
      </c>
      <c r="M18" s="14">
        <f t="shared" si="1"/>
        <v>0.6673437931034484</v>
      </c>
      <c r="N18" s="13">
        <v>0.2</v>
      </c>
      <c r="O18" s="12">
        <v>15</v>
      </c>
      <c r="P18" s="11">
        <f t="shared" si="2"/>
        <v>21.27659574468085</v>
      </c>
      <c r="Q18" s="10">
        <f t="shared" si="3"/>
        <v>94.58302763511861</v>
      </c>
      <c r="R18" s="80"/>
      <c r="S18" s="79"/>
      <c r="T18" s="79"/>
      <c r="U18" s="6"/>
      <c r="V18" s="5"/>
      <c r="W18" s="79"/>
      <c r="X18" s="79"/>
      <c r="Y18" s="79"/>
    </row>
    <row r="19" spans="1:25" ht="12.75">
      <c r="A19" s="7"/>
      <c r="B19" s="13">
        <v>5</v>
      </c>
      <c r="C19" s="13">
        <v>7.7</v>
      </c>
      <c r="D19" s="13">
        <v>2800</v>
      </c>
      <c r="E19" s="16"/>
      <c r="F19" s="13">
        <v>2.4</v>
      </c>
      <c r="G19" s="13">
        <v>120</v>
      </c>
      <c r="H19" s="13">
        <v>2.3</v>
      </c>
      <c r="I19" s="15">
        <v>0.19</v>
      </c>
      <c r="J19" s="13">
        <v>25.5</v>
      </c>
      <c r="K19" s="13">
        <v>41</v>
      </c>
      <c r="L19" s="11">
        <f t="shared" si="0"/>
        <v>2.5029885420782296</v>
      </c>
      <c r="M19" s="14">
        <f t="shared" si="1"/>
        <v>0.6382620782299485</v>
      </c>
      <c r="N19" s="13">
        <v>0.2</v>
      </c>
      <c r="O19" s="12">
        <v>17.5</v>
      </c>
      <c r="P19" s="11">
        <f t="shared" si="2"/>
        <v>21.739130434782613</v>
      </c>
      <c r="Q19" s="10">
        <f t="shared" si="3"/>
        <v>92.42780822153128</v>
      </c>
      <c r="R19" s="80"/>
      <c r="S19" s="79"/>
      <c r="T19" s="79"/>
      <c r="U19" s="6"/>
      <c r="V19" s="5"/>
      <c r="W19" s="79"/>
      <c r="X19" s="79"/>
      <c r="Y19" s="79"/>
    </row>
    <row r="20" spans="1:25" ht="12.75">
      <c r="A20" s="7"/>
      <c r="B20" s="13">
        <v>6</v>
      </c>
      <c r="C20" s="13">
        <v>7.7</v>
      </c>
      <c r="D20" s="13">
        <v>2800</v>
      </c>
      <c r="E20" s="16"/>
      <c r="F20" s="13">
        <v>2.3</v>
      </c>
      <c r="G20" s="13">
        <v>120</v>
      </c>
      <c r="H20" s="13">
        <v>2.25</v>
      </c>
      <c r="I20" s="15">
        <v>0.17</v>
      </c>
      <c r="J20" s="13">
        <v>26</v>
      </c>
      <c r="K20" s="13">
        <v>47</v>
      </c>
      <c r="L20" s="11">
        <f t="shared" si="0"/>
        <v>2.417728222996516</v>
      </c>
      <c r="M20" s="14">
        <f t="shared" si="1"/>
        <v>0.6286093379790941</v>
      </c>
      <c r="N20" s="13">
        <v>0.2</v>
      </c>
      <c r="O20" s="12">
        <v>20</v>
      </c>
      <c r="P20" s="11">
        <f t="shared" si="2"/>
        <v>22.22222222222222</v>
      </c>
      <c r="Q20" s="10">
        <f t="shared" si="3"/>
        <v>93.05286703660688</v>
      </c>
      <c r="R20" s="80"/>
      <c r="S20" s="79"/>
      <c r="T20" s="79"/>
      <c r="U20" s="6"/>
      <c r="V20" s="5"/>
      <c r="W20" s="79"/>
      <c r="X20" s="79"/>
      <c r="Y20" s="79"/>
    </row>
    <row r="21" spans="1:25" ht="12.75">
      <c r="A21" s="17" t="s">
        <v>1</v>
      </c>
      <c r="B21" s="13">
        <v>7</v>
      </c>
      <c r="C21" s="13">
        <v>7.7</v>
      </c>
      <c r="D21" s="13">
        <v>2800</v>
      </c>
      <c r="E21" s="16"/>
      <c r="F21" s="13">
        <v>1.9</v>
      </c>
      <c r="G21" s="13">
        <v>120</v>
      </c>
      <c r="H21" s="13">
        <v>2.3</v>
      </c>
      <c r="I21" s="15">
        <v>0.08</v>
      </c>
      <c r="J21" s="13">
        <v>26.3</v>
      </c>
      <c r="K21" s="13">
        <v>55</v>
      </c>
      <c r="L21" s="11">
        <f t="shared" si="0"/>
        <v>2.542077803203661</v>
      </c>
      <c r="M21" s="14">
        <f t="shared" si="1"/>
        <v>0.6685664622425628</v>
      </c>
      <c r="N21" s="13">
        <v>0.2</v>
      </c>
      <c r="O21" s="12">
        <v>21.5</v>
      </c>
      <c r="P21" s="11">
        <f t="shared" si="2"/>
        <v>21.739130434782613</v>
      </c>
      <c r="Q21" s="10">
        <f t="shared" si="3"/>
        <v>96.81623719032932</v>
      </c>
      <c r="R21" s="80"/>
      <c r="S21" s="79"/>
      <c r="T21" s="79"/>
      <c r="U21" s="6"/>
      <c r="V21" s="5"/>
      <c r="W21" s="79"/>
      <c r="X21" s="79"/>
      <c r="Y21" s="79"/>
    </row>
    <row r="22" spans="1:25" ht="12.75">
      <c r="A22" s="7"/>
      <c r="B22" s="13">
        <v>8</v>
      </c>
      <c r="C22" s="13">
        <v>7.7</v>
      </c>
      <c r="D22" s="13">
        <v>2800</v>
      </c>
      <c r="E22" s="16"/>
      <c r="F22" s="13">
        <v>1.7</v>
      </c>
      <c r="G22" s="13">
        <v>120</v>
      </c>
      <c r="H22" s="13">
        <v>2.1</v>
      </c>
      <c r="I22" s="15">
        <v>0.1</v>
      </c>
      <c r="J22" s="13">
        <v>26.8</v>
      </c>
      <c r="K22" s="13">
        <v>64</v>
      </c>
      <c r="L22" s="11">
        <f t="shared" si="0"/>
        <v>2.2489887640449435</v>
      </c>
      <c r="M22" s="14">
        <f t="shared" si="1"/>
        <v>0.6027289887640449</v>
      </c>
      <c r="N22" s="13">
        <v>0.2</v>
      </c>
      <c r="O22" s="12">
        <v>25.1</v>
      </c>
      <c r="P22" s="11">
        <f t="shared" si="2"/>
        <v>23.809523809523807</v>
      </c>
      <c r="Q22" s="10">
        <f t="shared" si="3"/>
        <v>95.5947922240057</v>
      </c>
      <c r="R22" s="80"/>
      <c r="S22" s="79"/>
      <c r="T22" s="79"/>
      <c r="U22" s="6"/>
      <c r="V22" s="5"/>
      <c r="W22" s="79"/>
      <c r="X22" s="79"/>
      <c r="Y22" s="79"/>
    </row>
    <row r="23" spans="1:25" ht="12.75">
      <c r="A23" s="7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8" t="s">
        <v>1</v>
      </c>
      <c r="Q23" s="9"/>
      <c r="R23" s="8"/>
      <c r="S23" s="79"/>
      <c r="T23" s="79"/>
      <c r="U23" s="6"/>
      <c r="V23" s="5"/>
      <c r="W23" s="79"/>
      <c r="X23" s="79"/>
      <c r="Y23" s="79"/>
    </row>
    <row r="24" spans="1:25" ht="12.75">
      <c r="A24" s="7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5"/>
      <c r="R24" s="6"/>
      <c r="S24" s="79"/>
      <c r="T24" s="79"/>
      <c r="U24" s="6"/>
      <c r="V24" s="5"/>
      <c r="W24" s="79"/>
      <c r="X24" s="79"/>
      <c r="Y24" s="79"/>
    </row>
    <row r="25" spans="1:25" ht="12.75">
      <c r="A25" s="7"/>
      <c r="B25" s="6"/>
      <c r="C25" s="6" t="s">
        <v>0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5"/>
      <c r="R25" s="6"/>
      <c r="S25" s="79"/>
      <c r="T25" s="79"/>
      <c r="U25" s="6"/>
      <c r="V25" s="5"/>
      <c r="W25" s="79"/>
      <c r="X25" s="79"/>
      <c r="Y25" s="79"/>
    </row>
    <row r="26" spans="1:25" ht="12.75">
      <c r="A26" s="7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5"/>
      <c r="R26" s="6"/>
      <c r="S26" s="79"/>
      <c r="T26" s="79"/>
      <c r="U26" s="6"/>
      <c r="V26" s="5"/>
      <c r="W26" s="79"/>
      <c r="X26" s="79"/>
      <c r="Y26" s="79"/>
    </row>
    <row r="27" spans="1:25" ht="12.75">
      <c r="A27" s="4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2"/>
      <c r="S27" s="79"/>
      <c r="T27" s="79"/>
      <c r="U27" s="3"/>
      <c r="V27" s="2"/>
      <c r="W27" s="79"/>
      <c r="X27" s="79"/>
      <c r="Y27" s="79"/>
    </row>
  </sheetData>
  <mergeCells count="8">
    <mergeCell ref="W1:Y27"/>
    <mergeCell ref="R1:R22"/>
    <mergeCell ref="S1:T27"/>
    <mergeCell ref="A1:Q1"/>
    <mergeCell ref="A2:Q2"/>
    <mergeCell ref="N8:O8"/>
    <mergeCell ref="N9:O9"/>
    <mergeCell ref="A3:Q3"/>
  </mergeCells>
  <hyperlinks>
    <hyperlink ref="A2" r:id="rId1" display="Peter@TheCentrifugeGuys.com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"/>
  <sheetViews>
    <sheetView workbookViewId="0" topLeftCell="A1">
      <selection activeCell="S1" sqref="S1:T27"/>
    </sheetView>
  </sheetViews>
  <sheetFormatPr defaultColWidth="9.140625" defaultRowHeight="12.75"/>
  <cols>
    <col min="1" max="1" width="4.7109375" style="0" customWidth="1"/>
    <col min="2" max="2" width="5.421875" style="0" customWidth="1"/>
    <col min="3" max="3" width="6.140625" style="0" customWidth="1"/>
    <col min="5" max="5" width="14.00390625" style="0" customWidth="1"/>
    <col min="6" max="6" width="1.28515625" style="0" customWidth="1"/>
    <col min="7" max="7" width="6.421875" style="0" customWidth="1"/>
    <col min="8" max="8" width="7.140625" style="0" customWidth="1"/>
    <col min="9" max="10" width="7.00390625" style="0" customWidth="1"/>
    <col min="11" max="11" width="6.421875" style="0" customWidth="1"/>
    <col min="12" max="12" width="7.57421875" style="0" customWidth="1"/>
    <col min="13" max="13" width="8.7109375" style="0" customWidth="1"/>
    <col min="14" max="14" width="6.7109375" style="0" customWidth="1"/>
    <col min="15" max="15" width="7.140625" style="0" customWidth="1"/>
    <col min="16" max="16" width="9.7109375" style="0" customWidth="1"/>
    <col min="17" max="20" width="6.421875" style="0" customWidth="1"/>
    <col min="21" max="22" width="9.140625" style="0" hidden="1" customWidth="1"/>
  </cols>
  <sheetData>
    <row r="1" spans="1:25" ht="18">
      <c r="A1" s="70" t="s">
        <v>43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2"/>
      <c r="R1" s="80"/>
      <c r="S1" s="79"/>
      <c r="T1" s="79"/>
      <c r="U1" s="20"/>
      <c r="V1" s="56"/>
      <c r="W1" s="74"/>
      <c r="X1" s="79"/>
      <c r="Y1" s="79"/>
    </row>
    <row r="2" spans="1:25" ht="12.75">
      <c r="A2" s="73" t="s">
        <v>42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5"/>
      <c r="R2" s="80"/>
      <c r="S2" s="79"/>
      <c r="T2" s="79"/>
      <c r="U2" s="1"/>
      <c r="V2" s="55"/>
      <c r="W2" s="79"/>
      <c r="X2" s="79"/>
      <c r="Y2" s="79"/>
    </row>
    <row r="3" spans="1:25" ht="20.25">
      <c r="A3" s="76" t="s">
        <v>53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8"/>
      <c r="R3" s="80"/>
      <c r="S3" s="79"/>
      <c r="T3" s="79"/>
      <c r="U3" s="54"/>
      <c r="V3" s="53"/>
      <c r="W3" s="79"/>
      <c r="X3" s="79"/>
      <c r="Y3" s="79"/>
    </row>
    <row r="4" spans="1:25" ht="15.75">
      <c r="A4" s="52"/>
      <c r="B4" s="51"/>
      <c r="C4" s="51"/>
      <c r="D4" s="50"/>
      <c r="E4" s="51"/>
      <c r="F4" s="51"/>
      <c r="G4" s="51"/>
      <c r="H4" s="51"/>
      <c r="I4" s="50"/>
      <c r="J4" s="50"/>
      <c r="K4" s="51"/>
      <c r="L4" s="51"/>
      <c r="M4" s="51"/>
      <c r="N4" s="50"/>
      <c r="O4" s="50"/>
      <c r="P4" s="50"/>
      <c r="Q4" s="49"/>
      <c r="R4" s="80"/>
      <c r="S4" s="79"/>
      <c r="T4" s="79"/>
      <c r="U4" s="6"/>
      <c r="V4" s="5"/>
      <c r="W4" s="79"/>
      <c r="X4" s="79"/>
      <c r="Y4" s="79"/>
    </row>
    <row r="5" spans="1:25" ht="15.75">
      <c r="A5" s="46"/>
      <c r="B5" s="48" t="s">
        <v>40</v>
      </c>
      <c r="C5" s="48"/>
      <c r="D5" s="41"/>
      <c r="E5" s="48" t="s">
        <v>54</v>
      </c>
      <c r="F5" s="48"/>
      <c r="G5" s="48"/>
      <c r="H5" s="48"/>
      <c r="I5" s="41"/>
      <c r="J5" s="41"/>
      <c r="K5" s="48"/>
      <c r="L5" s="48"/>
      <c r="M5" s="48"/>
      <c r="N5" s="41"/>
      <c r="O5" s="41"/>
      <c r="P5" s="41"/>
      <c r="Q5" s="47"/>
      <c r="R5" s="80"/>
      <c r="S5" s="79"/>
      <c r="T5" s="79"/>
      <c r="U5" s="6"/>
      <c r="V5" s="5"/>
      <c r="W5" s="79"/>
      <c r="X5" s="79"/>
      <c r="Y5" s="79"/>
    </row>
    <row r="6" spans="1:25" ht="12.75">
      <c r="A6" s="46"/>
      <c r="B6" s="44"/>
      <c r="C6" s="44"/>
      <c r="D6" s="43"/>
      <c r="E6" s="44" t="s">
        <v>1</v>
      </c>
      <c r="F6" s="44"/>
      <c r="G6" s="44"/>
      <c r="H6" s="44"/>
      <c r="I6" s="43"/>
      <c r="J6" s="44"/>
      <c r="K6" s="44"/>
      <c r="L6" s="44"/>
      <c r="M6" s="43"/>
      <c r="N6" s="44"/>
      <c r="O6" s="45"/>
      <c r="P6" s="41"/>
      <c r="Q6" s="47"/>
      <c r="R6" s="80"/>
      <c r="S6" s="79"/>
      <c r="T6" s="79"/>
      <c r="U6" s="6"/>
      <c r="V6" s="5"/>
      <c r="W6" s="79"/>
      <c r="X6" s="79"/>
      <c r="Y6" s="79"/>
    </row>
    <row r="7" spans="1:25" ht="12.75">
      <c r="A7" s="46"/>
      <c r="B7" s="44" t="s">
        <v>36</v>
      </c>
      <c r="C7" s="44"/>
      <c r="D7" s="43"/>
      <c r="E7" s="87" t="s">
        <v>59</v>
      </c>
      <c r="F7" s="43"/>
      <c r="G7" s="43"/>
      <c r="H7" s="43"/>
      <c r="I7" s="43"/>
      <c r="J7" s="44"/>
      <c r="K7" s="44" t="s">
        <v>34</v>
      </c>
      <c r="L7" s="44"/>
      <c r="N7" s="87" t="s">
        <v>33</v>
      </c>
      <c r="O7" s="43"/>
      <c r="P7" s="41"/>
      <c r="R7" s="80"/>
      <c r="S7" s="79"/>
      <c r="T7" s="79"/>
      <c r="U7" s="6"/>
      <c r="V7" s="5"/>
      <c r="W7" s="79"/>
      <c r="X7" s="79"/>
      <c r="Y7" s="79"/>
    </row>
    <row r="8" spans="1:25" ht="12.75">
      <c r="A8" s="46"/>
      <c r="B8" s="44" t="s">
        <v>32</v>
      </c>
      <c r="C8" s="44"/>
      <c r="D8" s="43"/>
      <c r="E8" s="44" t="s">
        <v>31</v>
      </c>
      <c r="F8" s="43"/>
      <c r="G8" s="43"/>
      <c r="H8" s="43"/>
      <c r="I8" s="43"/>
      <c r="J8" s="44"/>
      <c r="K8" s="44" t="s">
        <v>30</v>
      </c>
      <c r="L8" s="44"/>
      <c r="M8" s="44"/>
      <c r="N8" s="44" t="s">
        <v>29</v>
      </c>
      <c r="P8" s="45"/>
      <c r="Q8" s="43"/>
      <c r="R8" s="80"/>
      <c r="S8" s="79"/>
      <c r="T8" s="79"/>
      <c r="U8" s="6"/>
      <c r="V8" s="5"/>
      <c r="W8" s="79"/>
      <c r="X8" s="79"/>
      <c r="Y8" s="79"/>
    </row>
    <row r="9" spans="1:25" ht="12.75">
      <c r="A9" s="46"/>
      <c r="B9" s="44" t="s">
        <v>55</v>
      </c>
      <c r="C9" s="44"/>
      <c r="D9" s="44"/>
      <c r="E9" s="44">
        <v>2800</v>
      </c>
      <c r="F9" s="44" t="s">
        <v>1</v>
      </c>
      <c r="G9" s="45"/>
      <c r="H9" s="43"/>
      <c r="I9" s="43"/>
      <c r="J9" s="44"/>
      <c r="K9" s="44" t="s">
        <v>38</v>
      </c>
      <c r="L9" s="44"/>
      <c r="M9" s="43"/>
      <c r="N9" s="44" t="s">
        <v>37</v>
      </c>
      <c r="O9" s="44"/>
      <c r="P9" s="44"/>
      <c r="R9" s="80"/>
      <c r="S9" s="79"/>
      <c r="T9" s="79"/>
      <c r="U9" s="6"/>
      <c r="V9" s="5"/>
      <c r="W9" s="79"/>
      <c r="X9" s="79"/>
      <c r="Y9" s="79"/>
    </row>
    <row r="10" spans="1:25" ht="12.75">
      <c r="A10" s="40"/>
      <c r="B10" s="86" t="s">
        <v>56</v>
      </c>
      <c r="C10" s="44"/>
      <c r="D10" s="44"/>
      <c r="E10" s="44">
        <v>95</v>
      </c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8"/>
      <c r="R10" s="80"/>
      <c r="S10" s="79"/>
      <c r="T10" s="79"/>
      <c r="U10" s="6"/>
      <c r="V10" s="5"/>
      <c r="W10" s="79"/>
      <c r="X10" s="79"/>
      <c r="Y10" s="79"/>
    </row>
    <row r="11" spans="1:27" ht="12.75">
      <c r="A11" s="37" t="s">
        <v>28</v>
      </c>
      <c r="B11" s="35" t="s">
        <v>27</v>
      </c>
      <c r="C11" s="35" t="s">
        <v>26</v>
      </c>
      <c r="D11" s="35" t="s">
        <v>57</v>
      </c>
      <c r="E11" s="35" t="s">
        <v>52</v>
      </c>
      <c r="F11" s="35"/>
      <c r="G11" s="35" t="s">
        <v>24</v>
      </c>
      <c r="H11" s="35" t="s">
        <v>24</v>
      </c>
      <c r="I11" s="35" t="s">
        <v>23</v>
      </c>
      <c r="J11" s="35" t="s">
        <v>13</v>
      </c>
      <c r="K11" s="36" t="s">
        <v>22</v>
      </c>
      <c r="L11" s="35" t="s">
        <v>21</v>
      </c>
      <c r="M11" s="35" t="s">
        <v>20</v>
      </c>
      <c r="N11" s="35" t="s">
        <v>19</v>
      </c>
      <c r="O11" s="35" t="s">
        <v>19</v>
      </c>
      <c r="P11" s="35" t="s">
        <v>19</v>
      </c>
      <c r="Q11" s="34" t="s">
        <v>18</v>
      </c>
      <c r="R11" s="80"/>
      <c r="S11" s="79"/>
      <c r="T11" s="79"/>
      <c r="U11" s="27"/>
      <c r="V11" s="26"/>
      <c r="W11" s="79"/>
      <c r="X11" s="79"/>
      <c r="Y11" s="79"/>
      <c r="Z11" s="25"/>
      <c r="AA11" s="25"/>
    </row>
    <row r="12" spans="1:27" ht="12.75">
      <c r="A12" s="33"/>
      <c r="B12" s="32" t="s">
        <v>17</v>
      </c>
      <c r="C12" s="32" t="s">
        <v>17</v>
      </c>
      <c r="D12" s="32" t="s">
        <v>16</v>
      </c>
      <c r="E12" s="32" t="s">
        <v>50</v>
      </c>
      <c r="F12" s="32"/>
      <c r="G12" s="32" t="s">
        <v>11</v>
      </c>
      <c r="H12" s="32" t="s">
        <v>12</v>
      </c>
      <c r="I12" s="32" t="s">
        <v>12</v>
      </c>
      <c r="J12" s="32" t="s">
        <v>15</v>
      </c>
      <c r="K12" s="32" t="s">
        <v>4</v>
      </c>
      <c r="L12" s="32" t="s">
        <v>14</v>
      </c>
      <c r="M12" s="32" t="s">
        <v>13</v>
      </c>
      <c r="N12" s="32" t="s">
        <v>12</v>
      </c>
      <c r="O12" s="32" t="s">
        <v>11</v>
      </c>
      <c r="P12" s="32" t="s">
        <v>10</v>
      </c>
      <c r="Q12" s="31" t="s">
        <v>4</v>
      </c>
      <c r="R12" s="80"/>
      <c r="S12" s="79"/>
      <c r="T12" s="79"/>
      <c r="U12" s="27"/>
      <c r="V12" s="26"/>
      <c r="W12" s="79"/>
      <c r="X12" s="79"/>
      <c r="Y12" s="79"/>
      <c r="Z12" s="25"/>
      <c r="AA12" s="25"/>
    </row>
    <row r="13" spans="1:27" ht="12.75">
      <c r="A13" s="33"/>
      <c r="B13" s="32"/>
      <c r="C13" s="32"/>
      <c r="D13" s="32"/>
      <c r="E13" s="32" t="s">
        <v>51</v>
      </c>
      <c r="F13" s="32"/>
      <c r="G13" s="32"/>
      <c r="H13" s="32"/>
      <c r="I13" s="32"/>
      <c r="J13" s="32"/>
      <c r="K13" s="32"/>
      <c r="L13" s="32" t="s">
        <v>9</v>
      </c>
      <c r="M13" s="32" t="s">
        <v>8</v>
      </c>
      <c r="N13" s="32" t="s">
        <v>7</v>
      </c>
      <c r="O13" s="32"/>
      <c r="P13" s="32"/>
      <c r="Q13" s="31"/>
      <c r="R13" s="80"/>
      <c r="S13" s="79"/>
      <c r="T13" s="79"/>
      <c r="U13" s="27"/>
      <c r="V13" s="26"/>
      <c r="W13" s="79"/>
      <c r="X13" s="79"/>
      <c r="Y13" s="79"/>
      <c r="Z13" s="25"/>
      <c r="AA13" s="25"/>
    </row>
    <row r="14" spans="1:27" ht="12.75">
      <c r="A14" s="30"/>
      <c r="B14" s="29"/>
      <c r="C14" s="29"/>
      <c r="D14" s="29"/>
      <c r="E14" s="32" t="s">
        <v>58</v>
      </c>
      <c r="F14" s="29"/>
      <c r="G14" s="29" t="s">
        <v>3</v>
      </c>
      <c r="H14" s="29" t="s">
        <v>6</v>
      </c>
      <c r="I14" s="29" t="s">
        <v>6</v>
      </c>
      <c r="J14" s="29" t="s">
        <v>5</v>
      </c>
      <c r="K14" s="29"/>
      <c r="L14" s="29"/>
      <c r="M14" s="29"/>
      <c r="N14" s="29" t="s">
        <v>4</v>
      </c>
      <c r="O14" s="29" t="s">
        <v>3</v>
      </c>
      <c r="P14" s="29" t="s">
        <v>2</v>
      </c>
      <c r="Q14" s="28"/>
      <c r="R14" s="80"/>
      <c r="S14" s="79"/>
      <c r="T14" s="79"/>
      <c r="U14" s="27"/>
      <c r="V14" s="26"/>
      <c r="W14" s="79"/>
      <c r="X14" s="79"/>
      <c r="Y14" s="79"/>
      <c r="Z14" s="25"/>
      <c r="AA14" s="25"/>
    </row>
    <row r="15" spans="1:25" ht="12.75">
      <c r="A15" s="24">
        <v>37518</v>
      </c>
      <c r="B15" s="20">
        <v>1</v>
      </c>
      <c r="C15" s="20">
        <v>7.7</v>
      </c>
      <c r="D15" s="20">
        <v>2487</v>
      </c>
      <c r="E15" s="11">
        <f>+(E$9-D15)/E$10</f>
        <v>3.294736842105263</v>
      </c>
      <c r="F15" s="20"/>
      <c r="G15" s="20">
        <v>120</v>
      </c>
      <c r="H15" s="20">
        <v>2.4</v>
      </c>
      <c r="I15" s="23">
        <v>0.19</v>
      </c>
      <c r="J15" s="20">
        <v>21</v>
      </c>
      <c r="K15" s="20">
        <v>25</v>
      </c>
      <c r="L15" s="22">
        <f>+Q15*H15*G15*60*8.34/(J15*2000*100)</f>
        <v>3.188517059106199</v>
      </c>
      <c r="M15" s="21">
        <f>+L15*J15/100</f>
        <v>0.6695885824123018</v>
      </c>
      <c r="N15" s="20">
        <v>0.2</v>
      </c>
      <c r="O15" s="19">
        <v>10</v>
      </c>
      <c r="P15" s="11">
        <f>(15/G15)*(N15/H15)*2000</f>
        <v>20.833333333333336</v>
      </c>
      <c r="Q15" s="18">
        <f>+J15*(H15-I15)*100/((J15-I15)*H15)</f>
        <v>92.92407496395964</v>
      </c>
      <c r="R15" s="80"/>
      <c r="S15" s="79"/>
      <c r="T15" s="79"/>
      <c r="U15" s="6"/>
      <c r="V15" s="5"/>
      <c r="W15" s="79"/>
      <c r="X15" s="79"/>
      <c r="Y15" s="79"/>
    </row>
    <row r="16" spans="1:25" ht="12.75">
      <c r="A16" s="7"/>
      <c r="B16" s="13">
        <v>2</v>
      </c>
      <c r="C16" s="13">
        <v>7.7</v>
      </c>
      <c r="D16" s="13">
        <v>2525</v>
      </c>
      <c r="E16" s="11">
        <f>+(E$9-D16)/E$10</f>
        <v>2.8947368421052633</v>
      </c>
      <c r="F16" s="13"/>
      <c r="G16" s="13">
        <v>120</v>
      </c>
      <c r="H16" s="13">
        <v>2.4</v>
      </c>
      <c r="I16" s="15">
        <v>0.1</v>
      </c>
      <c r="J16" s="13">
        <v>21.5</v>
      </c>
      <c r="K16" s="13">
        <v>28</v>
      </c>
      <c r="L16" s="11">
        <f>+Q16*H16*G16*60*8.34/(J16*2000*100)</f>
        <v>3.2268785046728974</v>
      </c>
      <c r="M16" s="14">
        <f>+L16*J16/100</f>
        <v>0.6937788785046729</v>
      </c>
      <c r="N16" s="13">
        <v>0.2</v>
      </c>
      <c r="O16" s="12">
        <v>11</v>
      </c>
      <c r="P16" s="11">
        <f>(15/G16)*(N16/H16)*2000</f>
        <v>20.833333333333336</v>
      </c>
      <c r="Q16" s="10">
        <f>+J16*(H16-I16)*100/((J16-I16)*H16)</f>
        <v>96.28115264797509</v>
      </c>
      <c r="R16" s="80"/>
      <c r="S16" s="79"/>
      <c r="T16" s="79"/>
      <c r="U16" s="6"/>
      <c r="V16" s="5"/>
      <c r="W16" s="79"/>
      <c r="X16" s="79"/>
      <c r="Y16" s="79"/>
    </row>
    <row r="17" spans="1:25" ht="12.75">
      <c r="A17" s="7"/>
      <c r="B17" s="13">
        <v>3</v>
      </c>
      <c r="C17" s="13">
        <v>7.7</v>
      </c>
      <c r="D17" s="13">
        <v>2544</v>
      </c>
      <c r="E17" s="11">
        <f>+(E$9-D17)/E$10</f>
        <v>2.694736842105263</v>
      </c>
      <c r="F17" s="13"/>
      <c r="G17" s="13">
        <v>120</v>
      </c>
      <c r="H17" s="13">
        <v>2.3</v>
      </c>
      <c r="I17" s="15">
        <v>0.07</v>
      </c>
      <c r="J17" s="13">
        <v>23.5</v>
      </c>
      <c r="K17" s="13">
        <v>35</v>
      </c>
      <c r="L17" s="11">
        <f>+Q17*H17*G17*60*8.34/(J17*2000*100)</f>
        <v>2.85759795134443</v>
      </c>
      <c r="M17" s="14">
        <f>+L17*J17/100</f>
        <v>0.6715355185659411</v>
      </c>
      <c r="N17" s="13">
        <v>0.2</v>
      </c>
      <c r="O17" s="12">
        <v>13.5</v>
      </c>
      <c r="P17" s="11">
        <f>(15/G17)*(N17/H17)*2000</f>
        <v>21.739130434782613</v>
      </c>
      <c r="Q17" s="10">
        <f>+J17*(H17-I17)*100/((J17-I17)*H17)</f>
        <v>97.24619124496651</v>
      </c>
      <c r="R17" s="80"/>
      <c r="S17" s="79"/>
      <c r="T17" s="79"/>
      <c r="U17" s="6"/>
      <c r="V17" s="5"/>
      <c r="W17" s="79"/>
      <c r="X17" s="79"/>
      <c r="Y17" s="79"/>
    </row>
    <row r="18" spans="1:25" ht="12.75">
      <c r="A18" s="17" t="s">
        <v>1</v>
      </c>
      <c r="B18" s="13">
        <v>4</v>
      </c>
      <c r="C18" s="13">
        <v>7.7</v>
      </c>
      <c r="D18" s="13">
        <v>2563</v>
      </c>
      <c r="E18" s="11">
        <f>+(E$9-D18)/E$10</f>
        <v>2.4947368421052634</v>
      </c>
      <c r="F18" s="13"/>
      <c r="G18" s="13">
        <v>120</v>
      </c>
      <c r="H18" s="13">
        <v>2.35</v>
      </c>
      <c r="I18" s="15">
        <v>0.14</v>
      </c>
      <c r="J18" s="13">
        <v>24.5</v>
      </c>
      <c r="K18" s="13">
        <v>39</v>
      </c>
      <c r="L18" s="11">
        <f>+Q18*H18*G18*60*8.34/(J18*2000*100)</f>
        <v>2.7238522167487687</v>
      </c>
      <c r="M18" s="14">
        <f>+L18*J18/100</f>
        <v>0.6673437931034484</v>
      </c>
      <c r="N18" s="13">
        <v>0.2</v>
      </c>
      <c r="O18" s="12">
        <v>15</v>
      </c>
      <c r="P18" s="11">
        <f>(15/G18)*(N18/H18)*2000</f>
        <v>21.27659574468085</v>
      </c>
      <c r="Q18" s="10">
        <f>+J18*(H18-I18)*100/((J18-I18)*H18)</f>
        <v>94.58302763511861</v>
      </c>
      <c r="R18" s="80"/>
      <c r="S18" s="79"/>
      <c r="T18" s="79"/>
      <c r="U18" s="6"/>
      <c r="V18" s="5"/>
      <c r="W18" s="79"/>
      <c r="X18" s="79"/>
      <c r="Y18" s="79"/>
    </row>
    <row r="19" spans="1:25" ht="12.75">
      <c r="A19" s="7"/>
      <c r="B19" s="13">
        <v>5</v>
      </c>
      <c r="C19" s="13">
        <v>7.7</v>
      </c>
      <c r="D19" s="13">
        <v>2572</v>
      </c>
      <c r="E19" s="11">
        <f>+(E$9-D19)/E$10</f>
        <v>2.4</v>
      </c>
      <c r="F19" s="13"/>
      <c r="G19" s="13">
        <v>120</v>
      </c>
      <c r="H19" s="13">
        <v>2.3</v>
      </c>
      <c r="I19" s="15">
        <v>0.19</v>
      </c>
      <c r="J19" s="13">
        <v>25.5</v>
      </c>
      <c r="K19" s="13">
        <v>41</v>
      </c>
      <c r="L19" s="11">
        <f>+Q19*H19*G19*60*8.34/(J19*2000*100)</f>
        <v>2.5029885420782296</v>
      </c>
      <c r="M19" s="14">
        <f>+L19*J19/100</f>
        <v>0.6382620782299485</v>
      </c>
      <c r="N19" s="13">
        <v>0.2</v>
      </c>
      <c r="O19" s="12">
        <v>17.5</v>
      </c>
      <c r="P19" s="11">
        <f>(15/G19)*(N19/H19)*2000</f>
        <v>21.739130434782613</v>
      </c>
      <c r="Q19" s="10">
        <f>+J19*(H19-I19)*100/((J19-I19)*H19)</f>
        <v>92.42780822153128</v>
      </c>
      <c r="R19" s="80"/>
      <c r="S19" s="79"/>
      <c r="T19" s="79"/>
      <c r="U19" s="6"/>
      <c r="V19" s="5"/>
      <c r="W19" s="79"/>
      <c r="X19" s="79"/>
      <c r="Y19" s="79"/>
    </row>
    <row r="20" spans="1:25" ht="12.75">
      <c r="A20" s="7"/>
      <c r="B20" s="13">
        <v>6</v>
      </c>
      <c r="C20" s="13">
        <v>7.7</v>
      </c>
      <c r="D20" s="13">
        <v>2582</v>
      </c>
      <c r="E20" s="11">
        <f>+(E$9-D20)/E$10</f>
        <v>2.294736842105263</v>
      </c>
      <c r="F20" s="13"/>
      <c r="G20" s="13">
        <v>120</v>
      </c>
      <c r="H20" s="13">
        <v>2.25</v>
      </c>
      <c r="I20" s="15">
        <v>0.17</v>
      </c>
      <c r="J20" s="13">
        <v>26</v>
      </c>
      <c r="K20" s="13">
        <v>47</v>
      </c>
      <c r="L20" s="11">
        <f>+Q20*H20*G20*60*8.34/(J20*2000*100)</f>
        <v>2.417728222996516</v>
      </c>
      <c r="M20" s="14">
        <f>+L20*J20/100</f>
        <v>0.6286093379790941</v>
      </c>
      <c r="N20" s="13">
        <v>0.2</v>
      </c>
      <c r="O20" s="12">
        <v>20</v>
      </c>
      <c r="P20" s="11">
        <f>(15/G20)*(N20/H20)*2000</f>
        <v>22.22222222222222</v>
      </c>
      <c r="Q20" s="10">
        <f>+J20*(H20-I20)*100/((J20-I20)*H20)</f>
        <v>93.05286703660688</v>
      </c>
      <c r="R20" s="80"/>
      <c r="S20" s="79"/>
      <c r="T20" s="79"/>
      <c r="U20" s="6"/>
      <c r="V20" s="5"/>
      <c r="W20" s="79"/>
      <c r="X20" s="79"/>
      <c r="Y20" s="79"/>
    </row>
    <row r="21" spans="1:25" ht="12.75">
      <c r="A21" s="17" t="s">
        <v>1</v>
      </c>
      <c r="B21" s="13">
        <v>7</v>
      </c>
      <c r="C21" s="13">
        <v>7.7</v>
      </c>
      <c r="D21" s="13">
        <v>2620</v>
      </c>
      <c r="E21" s="11">
        <f>+(E$9-D21)/E$10</f>
        <v>1.894736842105263</v>
      </c>
      <c r="F21" s="13"/>
      <c r="G21" s="13">
        <v>120</v>
      </c>
      <c r="H21" s="13">
        <v>2.3</v>
      </c>
      <c r="I21" s="15">
        <v>0.08</v>
      </c>
      <c r="J21" s="13">
        <v>26.3</v>
      </c>
      <c r="K21" s="13">
        <v>55</v>
      </c>
      <c r="L21" s="11">
        <f>+Q21*H21*G21*60*8.34/(J21*2000*100)</f>
        <v>2.542077803203661</v>
      </c>
      <c r="M21" s="14">
        <f>+L21*J21/100</f>
        <v>0.6685664622425628</v>
      </c>
      <c r="N21" s="13">
        <v>0.2</v>
      </c>
      <c r="O21" s="12">
        <v>21.5</v>
      </c>
      <c r="P21" s="11">
        <f>(15/G21)*(N21/H21)*2000</f>
        <v>21.739130434782613</v>
      </c>
      <c r="Q21" s="10">
        <f>+J21*(H21-I21)*100/((J21-I21)*H21)</f>
        <v>96.81623719032932</v>
      </c>
      <c r="R21" s="80"/>
      <c r="S21" s="79"/>
      <c r="T21" s="79"/>
      <c r="U21" s="6"/>
      <c r="V21" s="5"/>
      <c r="W21" s="79"/>
      <c r="X21" s="79"/>
      <c r="Y21" s="79"/>
    </row>
    <row r="22" spans="1:25" ht="12.75">
      <c r="A22" s="7"/>
      <c r="B22" s="13">
        <v>8</v>
      </c>
      <c r="C22" s="13">
        <v>7.7</v>
      </c>
      <c r="D22" s="13">
        <v>2639</v>
      </c>
      <c r="E22" s="11">
        <f>+(E$9-D22)/E$10</f>
        <v>1.694736842105263</v>
      </c>
      <c r="F22" s="13"/>
      <c r="G22" s="13">
        <v>120</v>
      </c>
      <c r="H22" s="13">
        <v>2.1</v>
      </c>
      <c r="I22" s="15">
        <v>0.1</v>
      </c>
      <c r="J22" s="13">
        <v>26.8</v>
      </c>
      <c r="K22" s="13">
        <v>64</v>
      </c>
      <c r="L22" s="11">
        <f>+Q22*H22*G22*60*8.34/(J22*2000*100)</f>
        <v>2.2489887640449435</v>
      </c>
      <c r="M22" s="14">
        <f>+L22*J22/100</f>
        <v>0.6027289887640449</v>
      </c>
      <c r="N22" s="13">
        <v>0.2</v>
      </c>
      <c r="O22" s="12">
        <v>25.1</v>
      </c>
      <c r="P22" s="11">
        <f>(15/G22)*(N22/H22)*2000</f>
        <v>23.809523809523807</v>
      </c>
      <c r="Q22" s="10">
        <f>+J22*(H22-I22)*100/((J22-I22)*H22)</f>
        <v>95.5947922240057</v>
      </c>
      <c r="R22" s="80"/>
      <c r="S22" s="79"/>
      <c r="T22" s="79"/>
      <c r="U22" s="6"/>
      <c r="V22" s="5"/>
      <c r="W22" s="79"/>
      <c r="X22" s="79"/>
      <c r="Y22" s="79"/>
    </row>
    <row r="23" spans="1:25" ht="12.75">
      <c r="A23" s="7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8" t="s">
        <v>1</v>
      </c>
      <c r="Q23" s="9"/>
      <c r="R23" s="8"/>
      <c r="S23" s="79"/>
      <c r="T23" s="79"/>
      <c r="U23" s="6"/>
      <c r="V23" s="5"/>
      <c r="W23" s="79"/>
      <c r="X23" s="79"/>
      <c r="Y23" s="79"/>
    </row>
    <row r="24" spans="1:25" ht="12.75">
      <c r="A24" s="7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5"/>
      <c r="R24" s="6"/>
      <c r="S24" s="79"/>
      <c r="T24" s="79"/>
      <c r="U24" s="6"/>
      <c r="V24" s="5"/>
      <c r="W24" s="79"/>
      <c r="X24" s="79"/>
      <c r="Y24" s="79"/>
    </row>
    <row r="25" spans="1:25" ht="12.75">
      <c r="A25" s="7"/>
      <c r="B25" s="6"/>
      <c r="C25" s="85" t="s">
        <v>0</v>
      </c>
      <c r="D25" s="84"/>
      <c r="E25" s="84"/>
      <c r="F25" s="84"/>
      <c r="G25" s="84"/>
      <c r="H25" s="84"/>
      <c r="I25" s="83"/>
      <c r="J25" s="6"/>
      <c r="K25" s="6"/>
      <c r="L25" s="6"/>
      <c r="M25" s="6"/>
      <c r="N25" s="6"/>
      <c r="O25" s="6"/>
      <c r="P25" s="6"/>
      <c r="Q25" s="5"/>
      <c r="R25" s="6"/>
      <c r="S25" s="79"/>
      <c r="T25" s="79"/>
      <c r="U25" s="6"/>
      <c r="V25" s="5"/>
      <c r="W25" s="79"/>
      <c r="X25" s="79"/>
      <c r="Y25" s="79"/>
    </row>
    <row r="26" spans="1:25" ht="12.75">
      <c r="A26" s="7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5"/>
      <c r="R26" s="6"/>
      <c r="S26" s="79"/>
      <c r="T26" s="79"/>
      <c r="U26" s="6"/>
      <c r="V26" s="5"/>
      <c r="W26" s="79"/>
      <c r="X26" s="79"/>
      <c r="Y26" s="79"/>
    </row>
    <row r="27" spans="1:25" ht="12.75">
      <c r="A27" s="4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2"/>
      <c r="S27" s="79"/>
      <c r="T27" s="79"/>
      <c r="U27" s="3"/>
      <c r="V27" s="2"/>
      <c r="W27" s="79"/>
      <c r="X27" s="79"/>
      <c r="Y27" s="79"/>
    </row>
  </sheetData>
  <mergeCells count="6">
    <mergeCell ref="A1:Q1"/>
    <mergeCell ref="R1:R22"/>
    <mergeCell ref="S1:T27"/>
    <mergeCell ref="W1:Y27"/>
    <mergeCell ref="A2:Q2"/>
    <mergeCell ref="A3:Q3"/>
  </mergeCells>
  <hyperlinks>
    <hyperlink ref="A2" r:id="rId1" display="Peter@TheCentrifugeGuys.com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LaMontagne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LaMontagne</dc:creator>
  <cp:keywords/>
  <dc:description/>
  <cp:lastModifiedBy>Peter LaMontagne PE</cp:lastModifiedBy>
  <dcterms:created xsi:type="dcterms:W3CDTF">2005-03-14T19:35:44Z</dcterms:created>
  <dcterms:modified xsi:type="dcterms:W3CDTF">2006-01-17T17:59:18Z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